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panerali.sharepoint.com/sites/08_Varia/Freigegebene Dokumente/01 Geschäftsideen/Ridamm City/"/>
    </mc:Choice>
  </mc:AlternateContent>
  <xr:revisionPtr revIDLastSave="0" documentId="8_{EBB1F2E0-818D-4D1C-90F9-EDB78D6E9B1E}" xr6:coauthVersionLast="47" xr6:coauthVersionMax="47" xr10:uidLastSave="{00000000-0000-0000-0000-000000000000}"/>
  <workbookProtection workbookAlgorithmName="SHA-512" workbookHashValue="Rc333VyXnWocsX0WbvcFbZRy3I2IugYu93srcHbi55WUxGo8ddavpxxfnHf6ZaFE8QC9k8rlEoKSUUqHQHxI/Q==" workbookSaltValue="UlSeO06OaSpdeLtA8vu0cw==" workbookSpinCount="100000" lockStructure="1"/>
  <bookViews>
    <workbookView xWindow="-120" yWindow="-120" windowWidth="29040" windowHeight="15840" xr2:uid="{41786942-D5EC-4C5F-B12F-9EE0ECDD0239}"/>
  </bookViews>
  <sheets>
    <sheet name="Configurato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3" i="1" l="1"/>
  <c r="J22" i="1"/>
  <c r="J142" i="1"/>
  <c r="J141" i="1"/>
  <c r="J118" i="1"/>
  <c r="J78" i="1"/>
  <c r="J98" i="1"/>
  <c r="J120" i="1"/>
  <c r="J119" i="1"/>
  <c r="J117" i="1"/>
  <c r="J116" i="1"/>
  <c r="J97" i="1"/>
  <c r="J96" i="1"/>
  <c r="J80" i="1"/>
  <c r="J79" i="1"/>
  <c r="J61" i="1"/>
  <c r="J60" i="1"/>
  <c r="J59" i="1"/>
  <c r="J40" i="1"/>
  <c r="J39" i="1"/>
  <c r="J38" i="1"/>
  <c r="J137" i="1" l="1"/>
  <c r="E14" i="1" s="1"/>
</calcChain>
</file>

<file path=xl/sharedStrings.xml><?xml version="1.0" encoding="utf-8"?>
<sst xmlns="http://schemas.openxmlformats.org/spreadsheetml/2006/main" count="180" uniqueCount="127">
  <si>
    <t>Event-Konfigurator</t>
  </si>
  <si>
    <t>Anzahl Personen</t>
  </si>
  <si>
    <t>Erwartete Kosten</t>
  </si>
  <si>
    <t>Apero</t>
  </si>
  <si>
    <t>Zucchini Rolls</t>
  </si>
  <si>
    <t>Hot Dog Burnt Ends</t>
  </si>
  <si>
    <t>Datteln im Speckmantel</t>
  </si>
  <si>
    <t>Salatbuffet</t>
  </si>
  <si>
    <t>Grüner Salat</t>
  </si>
  <si>
    <t>Tomtaten Mozzarella Salat</t>
  </si>
  <si>
    <t>Mais-Salat</t>
  </si>
  <si>
    <t>Cole-Slaw</t>
  </si>
  <si>
    <t>Bohnen Salat</t>
  </si>
  <si>
    <t>Bitte untenstehend auswählen</t>
  </si>
  <si>
    <t>Pulled Pork (Schwein)</t>
  </si>
  <si>
    <t>BBQ Chicken (Huhn)</t>
  </si>
  <si>
    <t>Gemüsespiessli</t>
  </si>
  <si>
    <t>Smoked Brownies mit Eis</t>
  </si>
  <si>
    <t>American Cheesecake</t>
  </si>
  <si>
    <t>Kaffee-Whiskey Creme</t>
  </si>
  <si>
    <t>Cupcakes</t>
  </si>
  <si>
    <t>Schokoladen Frucht-Spiess</t>
  </si>
  <si>
    <t>Unterhaltung</t>
  </si>
  <si>
    <t>Gedeck</t>
  </si>
  <si>
    <t>CHF 3.- / Person</t>
  </si>
  <si>
    <t>Grundgebühr</t>
  </si>
  <si>
    <t>Spare Ribs (Schwein)</t>
  </si>
  <si>
    <t>Varia</t>
  </si>
  <si>
    <t>Beilagen</t>
  </si>
  <si>
    <t>Cream Corn</t>
  </si>
  <si>
    <t>Knobli-Brot</t>
  </si>
  <si>
    <t>Dessert Buffet</t>
  </si>
  <si>
    <t>Randen-Salat</t>
  </si>
  <si>
    <t xml:space="preserve">Gurken Salat </t>
  </si>
  <si>
    <t>Bei einem Apero sind immer Nachos mit 3 Dips inkludiert. Die zusätzlich gewünschten Häppchen können untenstehend angewählt werden.</t>
  </si>
  <si>
    <t>Wähle, wie viele Salate du möchtest und anschliessend, welche Sorten.</t>
  </si>
  <si>
    <t>Kartoffel-Salat (Essig-Basis)</t>
  </si>
  <si>
    <t xml:space="preserve">Nachos + 2 Häppchen </t>
  </si>
  <si>
    <t xml:space="preserve">Nachos + 3 Häppchen </t>
  </si>
  <si>
    <t>CHF 16.- / Person</t>
  </si>
  <si>
    <t>CHF 12.- / Person</t>
  </si>
  <si>
    <t xml:space="preserve">5 Salate </t>
  </si>
  <si>
    <t>CHF 10.- / Person</t>
  </si>
  <si>
    <t xml:space="preserve">6 Salate </t>
  </si>
  <si>
    <t xml:space="preserve">7 oder mehr Salate </t>
  </si>
  <si>
    <t>CHF 14.- / Person</t>
  </si>
  <si>
    <t>In unserem Grillangebot sind Kalbsbratwürste immer inkludiert. Die zusätzlich gewünschten Grilladen können untenstehend angewählt werden.</t>
  </si>
  <si>
    <t xml:space="preserve">Kalbsbratwurst + 2 Grilladen </t>
  </si>
  <si>
    <t xml:space="preserve">Kalbsbratwurst + 3 Grilladen </t>
  </si>
  <si>
    <t>Kalbsbratwurst + 4 Grilladen</t>
  </si>
  <si>
    <t>2 Beilagen</t>
  </si>
  <si>
    <t>CHF 28.- / Person</t>
  </si>
  <si>
    <t>CHF 32.- / Person</t>
  </si>
  <si>
    <t>CHF 36.- / Person</t>
  </si>
  <si>
    <t>inkludiert</t>
  </si>
  <si>
    <t>3 Beilagen</t>
  </si>
  <si>
    <t>4 Beilagen</t>
  </si>
  <si>
    <t>CHF 6.- / Person</t>
  </si>
  <si>
    <t>4 Dessert Variationen</t>
  </si>
  <si>
    <t>5 Dessert Variationen</t>
  </si>
  <si>
    <t>CHF 15.- / Person</t>
  </si>
  <si>
    <t>Eigenes Dessert Buffet</t>
  </si>
  <si>
    <t>CHF  0.- / Person</t>
  </si>
  <si>
    <t>Suchst du noch nach der passenden Unterhaltung für deinen Anlass? Gerne kannst du auf folgende Aktivitäten unsererseits zugreifen.</t>
  </si>
  <si>
    <t>Preis auf Anfrage</t>
  </si>
  <si>
    <t>DJ</t>
  </si>
  <si>
    <t>Tischdeko</t>
  </si>
  <si>
    <t>Bullriding</t>
  </si>
  <si>
    <t>Fotograf</t>
  </si>
  <si>
    <t>Solltest du weitere Wünsche für deinen Anlass haben, können wir diese gerne für dich organisieren. Gerne holen wir dazu ein Angebot für dich ein.</t>
  </si>
  <si>
    <t>Wir verrechnen für die Raumlichkeit, Toiletten und deren Reinigung eine Grundgebühr.</t>
  </si>
  <si>
    <t xml:space="preserve">Western-Olympiade (falls verfügbar) </t>
  </si>
  <si>
    <t>CHF 200.-</t>
  </si>
  <si>
    <t>Goldwaschen</t>
  </si>
  <si>
    <t>Getränke</t>
  </si>
  <si>
    <t>Getränke werden nach effektivem Verbrauch verrechnet. Gerne kannst du untenstehend aber das Angebot auswählen. Eigene Getränke dürfen nicht mitgebracht werden.</t>
  </si>
  <si>
    <t>Eistee</t>
  </si>
  <si>
    <t>Wasser mit Kohlensäure</t>
  </si>
  <si>
    <t>Wasser ohne Kohlensäure</t>
  </si>
  <si>
    <t>Alkoholfrei</t>
  </si>
  <si>
    <t>Cola</t>
  </si>
  <si>
    <t>Fanta</t>
  </si>
  <si>
    <t>Sprite</t>
  </si>
  <si>
    <t>Rivella</t>
  </si>
  <si>
    <t>Apfelshorle</t>
  </si>
  <si>
    <t>Orangensaft</t>
  </si>
  <si>
    <t>Saurer Most alkoholfrei</t>
  </si>
  <si>
    <t>Red Bull</t>
  </si>
  <si>
    <t>Kaffee &amp; Espresso</t>
  </si>
  <si>
    <t>Alkoholische Getränke</t>
  </si>
  <si>
    <t>Saurer Most</t>
  </si>
  <si>
    <t>Weisswein</t>
  </si>
  <si>
    <t>Rotwein</t>
  </si>
  <si>
    <t>1l</t>
  </si>
  <si>
    <t>5dl</t>
  </si>
  <si>
    <t>25cl</t>
  </si>
  <si>
    <t>Vom Grill</t>
  </si>
  <si>
    <t>Fotobox digitale Bilder</t>
  </si>
  <si>
    <t>Fotobox mit 200 gedruckten Bildern</t>
  </si>
  <si>
    <t>CHF 259.-</t>
  </si>
  <si>
    <t>Line Dance Workshop 1h</t>
  </si>
  <si>
    <t>Wir stellen immer Gläser, Teller, Besteck, etc. für eine Grundgebühr von CHF 3.- / Person zur Verfügung. Wir verzichten aus Nachhaltigkeitsgründen auf Einweggeschirr.</t>
  </si>
  <si>
    <t>Preise werden nachgereicht</t>
  </si>
  <si>
    <t>Prosecco</t>
  </si>
  <si>
    <t>Bier vom Fass</t>
  </si>
  <si>
    <t>Bier alkoholfrei</t>
  </si>
  <si>
    <t>Baumwolltischtücher</t>
  </si>
  <si>
    <t>Stoffservietten</t>
  </si>
  <si>
    <t>CHF 9.- / Tisch</t>
  </si>
  <si>
    <t>CHF 1.50 / Person</t>
  </si>
  <si>
    <t>Diverse Longdrinks</t>
  </si>
  <si>
    <t>Diverse Schnäpse</t>
  </si>
  <si>
    <t>Weitere Wünsche/Kommentare</t>
  </si>
  <si>
    <t>Getränke sind im Preis nicht enthalten</t>
  </si>
  <si>
    <t>Preis ohne Mwst.</t>
  </si>
  <si>
    <t>→</t>
  </si>
  <si>
    <t>Wurst Spezialitäten (div. Würste)</t>
  </si>
  <si>
    <t>Von</t>
  </si>
  <si>
    <t>Bis</t>
  </si>
  <si>
    <t>Geplante Dauer des Anlasses</t>
  </si>
  <si>
    <t xml:space="preserve">Ab 01:00 Uhr werden Personalstunden </t>
  </si>
  <si>
    <t>Baked Beans</t>
  </si>
  <si>
    <t>Baked Potatoes</t>
  </si>
  <si>
    <t>Im Preis der Grilladen sind jeweils Knobli-Brot und eine weitere Beilage enthalten. Solltest du mehr als zwei wünschen, kannst du dies untenstehend anwählen. Bitte wähle auch die gewünschte Beilage zusätzlich zum Knobli-Brot.</t>
  </si>
  <si>
    <t>Wähle, wie viele Dessert-Variationen du möchtest und anschliessend, welche Sorten. Du kannst aber auch dein eingenes Dessertbuffet (inkl. Schöpfbesteck) mitbringen. Teller &amp; Besteck werden von uns gestellt.</t>
  </si>
  <si>
    <t>(Service) zusätzlich verrechnet</t>
  </si>
  <si>
    <t>Herzlichen Dank für dein Interesse an einem Anlass bei uns im Ridamm-City. Wir würden uns sehr freuen, dir und deinen Gästen einen unvergesslichen Event bei uns organisieren zu dürfen.
Bitte fülle jeweils die grünen Felder aus (Anzahl Personen &amp; die Optionen zum Catering). In den grünen Feldern kannst du bei der gewünschten Option jeweis die Zahl "1" eingeben. Solltest du Fragen haben oder hilfe beim Ausfüllen benötigen, kannst du dich gerne direkt an uns wenden (info@ridammcity.li).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</si>
</sst>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CHF&quot;\ * #,##0.00_ ;_ &quot;CHF&quot;\ * \-#,##0.00_ ;_ &quot;CHF&quot;\ * &quot;-&quot;??_ ;_ @_ "/>
    <numFmt numFmtId="164" formatCode="_ [$CHF-807]\ * #,##0.00_ ;_ [$CHF-807]\ * \-#,##0.00_ ;_ [$CHF-807]\ * &quot;-&quot;??_ ;_ @_ "/>
    <numFmt numFmtId="165" formatCode="[$-F400]h:mm:ss\ AM/PM"/>
  </numFmts>
  <fonts count="7" x14ac:knownFonts="1">
    <font>
      <sz val="11"/>
      <color theme="1"/>
      <name val="Calibri"/>
      <family val="2"/>
      <scheme val="minor"/>
    </font>
    <font>
      <sz val="11"/>
      <color theme="1"/>
      <name val="Calibri"/>
      <family val="2"/>
      <scheme val="minor"/>
    </font>
    <font>
      <sz val="10"/>
      <color theme="1"/>
      <name val="Arial Narrow"/>
      <family val="2"/>
    </font>
    <font>
      <sz val="14"/>
      <color theme="1"/>
      <name val="Arial Narrow"/>
      <family val="2"/>
    </font>
    <font>
      <b/>
      <sz val="10"/>
      <color theme="1"/>
      <name val="Arial Narrow"/>
      <family val="2"/>
    </font>
    <font>
      <b/>
      <sz val="16"/>
      <color theme="1"/>
      <name val="Arial Narrow"/>
      <family val="2"/>
    </font>
    <font>
      <sz val="10"/>
      <color theme="1"/>
      <name val="Calibri"/>
      <family val="2"/>
    </font>
  </fonts>
  <fills count="4">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3">
    <xf numFmtId="0" fontId="0" fillId="0" borderId="0" xfId="0"/>
    <xf numFmtId="0" fontId="5" fillId="0" borderId="0" xfId="0" applyFont="1"/>
    <xf numFmtId="0" fontId="3" fillId="0" borderId="0" xfId="0" applyFont="1"/>
    <xf numFmtId="0" fontId="3" fillId="0" borderId="0" xfId="0" applyFont="1" applyAlignment="1">
      <alignment horizontal="center"/>
    </xf>
    <xf numFmtId="0" fontId="2" fillId="0" borderId="0" xfId="0" applyFont="1" applyAlignment="1">
      <alignment horizontal="left" vertical="center" wrapText="1"/>
    </xf>
    <xf numFmtId="0" fontId="2" fillId="0" borderId="0" xfId="0" applyFont="1" applyAlignment="1">
      <alignment vertical="center" wrapText="1"/>
    </xf>
    <xf numFmtId="0" fontId="2" fillId="0" borderId="0" xfId="0" applyFont="1"/>
    <xf numFmtId="0" fontId="2" fillId="0" borderId="0" xfId="0" applyFont="1" applyAlignment="1">
      <alignment horizontal="center"/>
    </xf>
    <xf numFmtId="0" fontId="4" fillId="0" borderId="0" xfId="0" applyFont="1" applyAlignment="1">
      <alignment horizontal="center"/>
    </xf>
    <xf numFmtId="164" fontId="2" fillId="0" borderId="0" xfId="0" applyNumberFormat="1" applyFont="1"/>
    <xf numFmtId="44" fontId="2" fillId="0" borderId="0" xfId="0" applyNumberFormat="1" applyFont="1"/>
    <xf numFmtId="0" fontId="4" fillId="2" borderId="0" xfId="0" applyFont="1" applyFill="1"/>
    <xf numFmtId="44" fontId="4" fillId="2" borderId="0" xfId="0" applyNumberFormat="1" applyFont="1" applyFill="1"/>
    <xf numFmtId="44" fontId="2" fillId="0" borderId="0" xfId="1" applyFont="1" applyProtection="1"/>
    <xf numFmtId="44" fontId="2" fillId="0" borderId="0" xfId="1" applyFont="1" applyFill="1" applyProtection="1"/>
    <xf numFmtId="0" fontId="4" fillId="0" borderId="0" xfId="0" applyFont="1"/>
    <xf numFmtId="9" fontId="2" fillId="0" borderId="0" xfId="2" applyFont="1" applyProtection="1"/>
    <xf numFmtId="0" fontId="2" fillId="2" borderId="0" xfId="0" applyFont="1" applyFill="1"/>
    <xf numFmtId="164" fontId="2" fillId="0" borderId="0" xfId="2" applyNumberFormat="1" applyFont="1" applyProtection="1"/>
    <xf numFmtId="0" fontId="2" fillId="3" borderId="0" xfId="0" applyFont="1" applyFill="1" applyAlignment="1" applyProtection="1">
      <alignment horizontal="center"/>
      <protection locked="0"/>
    </xf>
    <xf numFmtId="0" fontId="2" fillId="3" borderId="1" xfId="0" applyFont="1" applyFill="1" applyBorder="1" applyAlignment="1" applyProtection="1">
      <alignment horizontal="center"/>
      <protection locked="0"/>
    </xf>
    <xf numFmtId="0" fontId="2" fillId="2" borderId="0" xfId="0" applyFont="1" applyFill="1" applyAlignment="1">
      <alignment horizontal="center"/>
    </xf>
    <xf numFmtId="0" fontId="6" fillId="0" borderId="0" xfId="0" quotePrefix="1" applyFont="1" applyAlignment="1">
      <alignment horizontal="center"/>
    </xf>
    <xf numFmtId="44" fontId="4" fillId="0" borderId="0" xfId="0" applyNumberFormat="1" applyFont="1"/>
    <xf numFmtId="165" fontId="2" fillId="0" borderId="0" xfId="0" applyNumberFormat="1" applyFont="1"/>
    <xf numFmtId="0" fontId="2" fillId="0" borderId="0" xfId="0" applyFont="1" applyProtection="1">
      <protection locked="0"/>
    </xf>
    <xf numFmtId="0" fontId="4" fillId="0" borderId="0" xfId="0" applyFont="1" applyAlignment="1">
      <alignment horizontal="left"/>
    </xf>
    <xf numFmtId="165" fontId="2" fillId="3" borderId="1" xfId="0" applyNumberFormat="1" applyFont="1" applyFill="1" applyBorder="1" applyProtection="1">
      <protection locked="0"/>
    </xf>
    <xf numFmtId="165" fontId="4" fillId="3" borderId="1" xfId="0" applyNumberFormat="1" applyFont="1" applyFill="1" applyBorder="1" applyProtection="1">
      <protection locked="0"/>
    </xf>
    <xf numFmtId="0" fontId="2" fillId="2" borderId="1" xfId="0" applyFont="1" applyFill="1" applyBorder="1" applyAlignment="1">
      <alignment horizontal="center"/>
    </xf>
    <xf numFmtId="0" fontId="2" fillId="0" borderId="0" xfId="0" applyFont="1" applyAlignment="1" applyProtection="1">
      <alignment horizontal="center"/>
      <protection locked="0"/>
    </xf>
    <xf numFmtId="0" fontId="2" fillId="0" borderId="2" xfId="0" applyFont="1" applyBorder="1" applyAlignment="1" applyProtection="1">
      <alignment horizontal="left" vertical="top"/>
      <protection locked="0"/>
    </xf>
    <xf numFmtId="0" fontId="2" fillId="0" borderId="3" xfId="0" applyFont="1" applyBorder="1" applyAlignment="1" applyProtection="1">
      <alignment horizontal="left" vertical="top"/>
      <protection locked="0"/>
    </xf>
    <xf numFmtId="0" fontId="2" fillId="0" borderId="4" xfId="0" applyFont="1" applyBorder="1" applyAlignment="1" applyProtection="1">
      <alignment horizontal="left" vertical="top"/>
      <protection locked="0"/>
    </xf>
    <xf numFmtId="0" fontId="2" fillId="0" borderId="5" xfId="0" applyFont="1" applyBorder="1" applyAlignment="1" applyProtection="1">
      <alignment horizontal="left" vertical="top"/>
      <protection locked="0"/>
    </xf>
    <xf numFmtId="0" fontId="2" fillId="0" borderId="0" xfId="0" applyFont="1" applyAlignment="1" applyProtection="1">
      <alignment horizontal="left" vertical="top"/>
      <protection locked="0"/>
    </xf>
    <xf numFmtId="0" fontId="2" fillId="0" borderId="6" xfId="0" applyFont="1" applyBorder="1" applyAlignment="1" applyProtection="1">
      <alignment horizontal="left" vertical="top"/>
      <protection locked="0"/>
    </xf>
    <xf numFmtId="0" fontId="2" fillId="0" borderId="7" xfId="0" applyFont="1" applyBorder="1" applyAlignment="1" applyProtection="1">
      <alignment horizontal="left" vertical="top"/>
      <protection locked="0"/>
    </xf>
    <xf numFmtId="0" fontId="2" fillId="0" borderId="8" xfId="0" applyFont="1" applyBorder="1" applyAlignment="1" applyProtection="1">
      <alignment horizontal="left" vertical="top"/>
      <protection locked="0"/>
    </xf>
    <xf numFmtId="0" fontId="2" fillId="0" borderId="9" xfId="0" applyFont="1" applyBorder="1" applyAlignment="1" applyProtection="1">
      <alignment horizontal="left" vertical="top"/>
      <protection locked="0"/>
    </xf>
    <xf numFmtId="0" fontId="2" fillId="0" borderId="0" xfId="0" applyFont="1" applyAlignment="1">
      <alignment horizontal="left" vertical="center" wrapText="1"/>
    </xf>
    <xf numFmtId="0" fontId="2" fillId="0" borderId="0" xfId="0" applyFont="1" applyAlignment="1">
      <alignment horizontal="left" wrapText="1"/>
    </xf>
    <xf numFmtId="0" fontId="4" fillId="2" borderId="0" xfId="0" applyFont="1" applyFill="1" applyAlignment="1">
      <alignment horizontal="left" vertical="center" wrapText="1"/>
    </xf>
  </cellXfs>
  <cellStyles count="3">
    <cellStyle name="Prozent" xfId="2" builtinId="5"/>
    <cellStyle name="Standard" xfId="0" builtinId="0"/>
    <cellStyle name="Währung" xfId="1" builtinId="4"/>
  </cellStyles>
  <dxfs count="14">
    <dxf>
      <fill>
        <patternFill>
          <bgColor rgb="FFFF0000"/>
        </patternFill>
      </fill>
    </dxf>
    <dxf>
      <fill>
        <patternFill>
          <bgColor theme="9" tint="0.59996337778862885"/>
        </patternFill>
      </fill>
    </dxf>
    <dxf>
      <fill>
        <patternFill>
          <bgColor rgb="FFFF0000"/>
        </patternFill>
      </fill>
    </dxf>
    <dxf>
      <fill>
        <patternFill>
          <bgColor theme="9" tint="0.59996337778862885"/>
        </patternFill>
      </fill>
    </dxf>
    <dxf>
      <fill>
        <patternFill>
          <bgColor rgb="FFFF0000"/>
        </patternFill>
      </fill>
    </dxf>
    <dxf>
      <fill>
        <patternFill>
          <bgColor theme="9" tint="0.59996337778862885"/>
        </patternFill>
      </fill>
    </dxf>
    <dxf>
      <fill>
        <patternFill>
          <bgColor rgb="FFFF0000"/>
        </patternFill>
      </fill>
    </dxf>
    <dxf>
      <fill>
        <patternFill>
          <bgColor theme="9" tint="0.59996337778862885"/>
        </patternFill>
      </fill>
    </dxf>
    <dxf>
      <fill>
        <patternFill>
          <bgColor rgb="FFFF0000"/>
        </patternFill>
      </fill>
    </dxf>
    <dxf>
      <fill>
        <patternFill>
          <bgColor theme="9" tint="0.59996337778862885"/>
        </patternFill>
      </fill>
    </dxf>
    <dxf>
      <fill>
        <patternFill>
          <bgColor rgb="FFFF0000"/>
        </patternFill>
      </fill>
    </dxf>
    <dxf>
      <fill>
        <patternFill>
          <bgColor theme="9" tint="0.59996337778862885"/>
        </patternFill>
      </fill>
    </dxf>
    <dxf>
      <fill>
        <patternFill>
          <bgColor rgb="FFFF0000"/>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BEFEE-7FAA-4686-AF54-68C0F0896533}">
  <dimension ref="A1:N241"/>
  <sheetViews>
    <sheetView tabSelected="1" view="pageLayout" zoomScaleNormal="100" workbookViewId="0">
      <selection activeCell="E7" sqref="E7"/>
    </sheetView>
  </sheetViews>
  <sheetFormatPr baseColWidth="10" defaultRowHeight="12.75" x14ac:dyDescent="0.2"/>
  <cols>
    <col min="1" max="1" width="15.7109375" style="6" customWidth="1"/>
    <col min="2" max="2" width="2.42578125" style="6" customWidth="1"/>
    <col min="3" max="3" width="2.28515625" style="7" customWidth="1"/>
    <col min="4" max="4" width="1.140625" style="7" customWidth="1"/>
    <col min="5" max="5" width="21.28515625" style="6" customWidth="1"/>
    <col min="6" max="6" width="5.42578125" style="6" customWidth="1"/>
    <col min="7" max="7" width="11.42578125" style="6"/>
    <col min="8" max="9" width="5.42578125" style="6" customWidth="1"/>
    <col min="10" max="10" width="11.42578125" style="6" bestFit="1" customWidth="1"/>
    <col min="11" max="11" width="13.85546875" style="6" bestFit="1" customWidth="1"/>
    <col min="12" max="12" width="6.140625" style="6" customWidth="1"/>
    <col min="13" max="16384" width="11.42578125" style="6"/>
  </cols>
  <sheetData>
    <row r="1" spans="1:12" s="2" customFormat="1" ht="20.25" x14ac:dyDescent="0.3">
      <c r="A1" s="1" t="s">
        <v>0</v>
      </c>
      <c r="C1" s="3"/>
      <c r="D1" s="3"/>
    </row>
    <row r="3" spans="1:12" ht="91.5" customHeight="1" x14ac:dyDescent="0.2">
      <c r="A3" s="40" t="s">
        <v>126</v>
      </c>
      <c r="B3" s="40"/>
      <c r="C3" s="40"/>
      <c r="D3" s="40"/>
      <c r="E3" s="40"/>
      <c r="F3" s="40"/>
      <c r="G3" s="40"/>
      <c r="H3" s="40"/>
      <c r="I3" s="40"/>
      <c r="J3" s="40"/>
      <c r="K3" s="5"/>
      <c r="L3" s="5"/>
    </row>
    <row r="4" spans="1:12" ht="5.25" customHeight="1" x14ac:dyDescent="0.2">
      <c r="E4" s="7"/>
      <c r="F4" s="7"/>
      <c r="K4" s="8"/>
      <c r="L4" s="7"/>
    </row>
    <row r="5" spans="1:12" x14ac:dyDescent="0.2">
      <c r="E5" s="9"/>
      <c r="F5" s="9"/>
      <c r="L5" s="10"/>
    </row>
    <row r="7" spans="1:12" x14ac:dyDescent="0.2">
      <c r="A7" s="11" t="s">
        <v>1</v>
      </c>
      <c r="E7" s="19"/>
      <c r="L7" s="7"/>
    </row>
    <row r="9" spans="1:12" x14ac:dyDescent="0.2">
      <c r="A9" s="42" t="s">
        <v>119</v>
      </c>
      <c r="C9" s="26" t="s">
        <v>117</v>
      </c>
      <c r="E9" s="27">
        <v>0.70833333333333304</v>
      </c>
    </row>
    <row r="10" spans="1:12" ht="4.5" customHeight="1" x14ac:dyDescent="0.2">
      <c r="A10" s="42"/>
      <c r="C10" s="26"/>
      <c r="E10" s="25"/>
    </row>
    <row r="11" spans="1:12" x14ac:dyDescent="0.2">
      <c r="A11" s="42"/>
      <c r="C11" s="26" t="s">
        <v>118</v>
      </c>
      <c r="E11" s="28">
        <v>1.0416666666666701</v>
      </c>
      <c r="F11" s="22" t="s">
        <v>115</v>
      </c>
      <c r="G11" s="6" t="s">
        <v>120</v>
      </c>
    </row>
    <row r="12" spans="1:12" x14ac:dyDescent="0.2">
      <c r="A12" s="15"/>
      <c r="E12" s="23"/>
      <c r="F12" s="22"/>
      <c r="G12" s="6" t="s">
        <v>125</v>
      </c>
    </row>
    <row r="13" spans="1:12" x14ac:dyDescent="0.2">
      <c r="A13" s="15"/>
      <c r="E13" s="23"/>
      <c r="F13" s="22"/>
    </row>
    <row r="14" spans="1:12" x14ac:dyDescent="0.2">
      <c r="A14" s="11" t="s">
        <v>2</v>
      </c>
      <c r="E14" s="12">
        <f>SUM(J22:J147)</f>
        <v>430</v>
      </c>
      <c r="F14" s="22" t="s">
        <v>115</v>
      </c>
      <c r="G14" s="6" t="s">
        <v>114</v>
      </c>
    </row>
    <row r="15" spans="1:12" x14ac:dyDescent="0.2">
      <c r="G15" s="6" t="s">
        <v>113</v>
      </c>
    </row>
    <row r="16" spans="1:12" x14ac:dyDescent="0.2">
      <c r="A16" s="11" t="s">
        <v>3</v>
      </c>
      <c r="C16" s="6"/>
      <c r="D16" s="6"/>
    </row>
    <row r="17" spans="1:12" ht="5.25" customHeight="1" x14ac:dyDescent="0.2">
      <c r="K17" s="13"/>
      <c r="L17" s="14"/>
    </row>
    <row r="18" spans="1:12" ht="27.75" customHeight="1" x14ac:dyDescent="0.2">
      <c r="A18" s="40" t="s">
        <v>34</v>
      </c>
      <c r="B18" s="40"/>
      <c r="C18" s="40"/>
      <c r="D18" s="40"/>
      <c r="E18" s="40"/>
      <c r="F18" s="40"/>
      <c r="G18" s="40"/>
      <c r="H18" s="40"/>
      <c r="I18" s="40"/>
      <c r="J18" s="40"/>
    </row>
    <row r="20" spans="1:12" x14ac:dyDescent="0.2">
      <c r="B20" s="15" t="s">
        <v>13</v>
      </c>
      <c r="D20" s="6"/>
    </row>
    <row r="21" spans="1:12" ht="4.5" customHeight="1" x14ac:dyDescent="0.2">
      <c r="B21" s="7"/>
      <c r="D21" s="6"/>
      <c r="K21" s="13"/>
      <c r="L21" s="14"/>
    </row>
    <row r="22" spans="1:12" x14ac:dyDescent="0.2">
      <c r="B22" s="20"/>
      <c r="D22" s="6" t="s">
        <v>37</v>
      </c>
      <c r="G22" s="6" t="s">
        <v>40</v>
      </c>
      <c r="J22" s="13">
        <f>IF($B$22=1,E$7*12,0)</f>
        <v>0</v>
      </c>
      <c r="L22" s="14"/>
    </row>
    <row r="23" spans="1:12" x14ac:dyDescent="0.2">
      <c r="B23" s="20"/>
      <c r="D23" s="6" t="s">
        <v>38</v>
      </c>
      <c r="G23" s="6" t="s">
        <v>39</v>
      </c>
      <c r="J23" s="13">
        <f>IF($B$23=1,E$7*16,0)</f>
        <v>0</v>
      </c>
      <c r="L23" s="14"/>
    </row>
    <row r="24" spans="1:12" x14ac:dyDescent="0.2">
      <c r="B24" s="7"/>
      <c r="D24" s="6"/>
      <c r="K24" s="13"/>
      <c r="L24" s="14"/>
    </row>
    <row r="25" spans="1:12" x14ac:dyDescent="0.2">
      <c r="B25" s="15" t="s">
        <v>13</v>
      </c>
      <c r="C25" s="15"/>
      <c r="D25" s="6"/>
      <c r="K25" s="13"/>
      <c r="L25" s="14"/>
    </row>
    <row r="26" spans="1:12" ht="4.5" customHeight="1" x14ac:dyDescent="0.2">
      <c r="B26" s="7"/>
      <c r="D26" s="6"/>
      <c r="K26" s="13"/>
      <c r="L26" s="14"/>
    </row>
    <row r="27" spans="1:12" x14ac:dyDescent="0.2">
      <c r="B27" s="20"/>
      <c r="D27" s="6" t="s">
        <v>4</v>
      </c>
    </row>
    <row r="28" spans="1:12" x14ac:dyDescent="0.2">
      <c r="B28" s="20"/>
      <c r="D28" s="6" t="s">
        <v>5</v>
      </c>
    </row>
    <row r="29" spans="1:12" x14ac:dyDescent="0.2">
      <c r="B29" s="20"/>
      <c r="D29" s="6" t="s">
        <v>6</v>
      </c>
    </row>
    <row r="30" spans="1:12" x14ac:dyDescent="0.2">
      <c r="K30" s="13"/>
      <c r="L30" s="14"/>
    </row>
    <row r="31" spans="1:12" x14ac:dyDescent="0.2">
      <c r="K31" s="13"/>
      <c r="L31" s="14"/>
    </row>
    <row r="32" spans="1:12" x14ac:dyDescent="0.2">
      <c r="A32" s="11" t="s">
        <v>7</v>
      </c>
      <c r="K32" s="13"/>
      <c r="L32" s="14"/>
    </row>
    <row r="33" spans="1:12" ht="5.25" customHeight="1" x14ac:dyDescent="0.2">
      <c r="K33" s="13"/>
      <c r="L33" s="14"/>
    </row>
    <row r="34" spans="1:12" ht="12.75" customHeight="1" x14ac:dyDescent="0.2">
      <c r="A34" s="40" t="s">
        <v>35</v>
      </c>
      <c r="B34" s="40"/>
      <c r="C34" s="40"/>
      <c r="D34" s="40"/>
      <c r="E34" s="40"/>
      <c r="F34" s="40"/>
      <c r="G34" s="40"/>
      <c r="H34" s="40"/>
      <c r="I34" s="40"/>
      <c r="J34" s="40"/>
    </row>
    <row r="36" spans="1:12" x14ac:dyDescent="0.2">
      <c r="B36" s="15" t="s">
        <v>13</v>
      </c>
      <c r="D36" s="6"/>
    </row>
    <row r="37" spans="1:12" ht="4.5" customHeight="1" x14ac:dyDescent="0.2">
      <c r="B37" s="7"/>
      <c r="D37" s="6"/>
      <c r="K37" s="13"/>
      <c r="L37" s="14"/>
    </row>
    <row r="38" spans="1:12" x14ac:dyDescent="0.2">
      <c r="B38" s="20"/>
      <c r="D38" s="6" t="s">
        <v>41</v>
      </c>
      <c r="G38" s="6" t="s">
        <v>42</v>
      </c>
      <c r="J38" s="13">
        <f>IF($B38=1,E$7*10,0)</f>
        <v>0</v>
      </c>
      <c r="L38" s="14"/>
    </row>
    <row r="39" spans="1:12" x14ac:dyDescent="0.2">
      <c r="B39" s="20"/>
      <c r="D39" s="6" t="s">
        <v>43</v>
      </c>
      <c r="G39" s="6" t="s">
        <v>40</v>
      </c>
      <c r="J39" s="13">
        <f>IF($B39=1,E$7*12,0)</f>
        <v>0</v>
      </c>
      <c r="L39" s="14"/>
    </row>
    <row r="40" spans="1:12" x14ac:dyDescent="0.2">
      <c r="B40" s="20"/>
      <c r="D40" s="6" t="s">
        <v>44</v>
      </c>
      <c r="G40" s="6" t="s">
        <v>45</v>
      </c>
      <c r="J40" s="13">
        <f>IF($B40=1,E$7*14,0)</f>
        <v>0</v>
      </c>
      <c r="L40" s="14"/>
    </row>
    <row r="41" spans="1:12" x14ac:dyDescent="0.2">
      <c r="B41" s="7"/>
      <c r="D41" s="6"/>
      <c r="K41" s="13"/>
      <c r="L41" s="14"/>
    </row>
    <row r="42" spans="1:12" x14ac:dyDescent="0.2">
      <c r="B42" s="15" t="s">
        <v>13</v>
      </c>
      <c r="C42" s="15"/>
      <c r="D42" s="6"/>
      <c r="K42" s="13"/>
      <c r="L42" s="14"/>
    </row>
    <row r="43" spans="1:12" ht="4.5" customHeight="1" x14ac:dyDescent="0.2">
      <c r="B43" s="7"/>
      <c r="D43" s="6"/>
      <c r="K43" s="13"/>
      <c r="L43" s="14"/>
    </row>
    <row r="44" spans="1:12" x14ac:dyDescent="0.2">
      <c r="B44" s="20"/>
      <c r="D44" s="6" t="s">
        <v>8</v>
      </c>
      <c r="K44" s="13"/>
      <c r="L44" s="14"/>
    </row>
    <row r="45" spans="1:12" x14ac:dyDescent="0.2">
      <c r="B45" s="20"/>
      <c r="D45" s="6" t="s">
        <v>9</v>
      </c>
      <c r="K45" s="13"/>
      <c r="L45" s="14"/>
    </row>
    <row r="46" spans="1:12" x14ac:dyDescent="0.2">
      <c r="B46" s="20"/>
      <c r="D46" s="6" t="s">
        <v>10</v>
      </c>
      <c r="K46" s="13"/>
      <c r="L46" s="14"/>
    </row>
    <row r="47" spans="1:12" x14ac:dyDescent="0.2">
      <c r="B47" s="20"/>
      <c r="D47" s="6" t="s">
        <v>11</v>
      </c>
      <c r="K47" s="13"/>
      <c r="L47" s="14"/>
    </row>
    <row r="48" spans="1:12" x14ac:dyDescent="0.2">
      <c r="B48" s="20"/>
      <c r="D48" s="6" t="s">
        <v>36</v>
      </c>
      <c r="K48" s="13"/>
      <c r="L48" s="14"/>
    </row>
    <row r="49" spans="1:14" x14ac:dyDescent="0.2">
      <c r="B49" s="20"/>
      <c r="D49" s="6" t="s">
        <v>32</v>
      </c>
      <c r="K49" s="13"/>
      <c r="L49" s="14"/>
    </row>
    <row r="50" spans="1:14" x14ac:dyDescent="0.2">
      <c r="B50" s="20"/>
      <c r="D50" s="6" t="s">
        <v>12</v>
      </c>
      <c r="K50" s="13"/>
      <c r="L50" s="14"/>
    </row>
    <row r="51" spans="1:14" x14ac:dyDescent="0.2">
      <c r="B51" s="20"/>
      <c r="D51" s="6" t="s">
        <v>33</v>
      </c>
      <c r="K51" s="13"/>
      <c r="L51" s="14"/>
    </row>
    <row r="52" spans="1:14" x14ac:dyDescent="0.2">
      <c r="K52" s="13"/>
      <c r="L52" s="14"/>
    </row>
    <row r="53" spans="1:14" x14ac:dyDescent="0.2">
      <c r="A53" s="11" t="s">
        <v>96</v>
      </c>
      <c r="K53" s="13"/>
      <c r="L53" s="14"/>
    </row>
    <row r="54" spans="1:14" ht="5.25" customHeight="1" x14ac:dyDescent="0.2">
      <c r="K54" s="13"/>
      <c r="L54" s="14"/>
    </row>
    <row r="55" spans="1:14" ht="27.75" customHeight="1" x14ac:dyDescent="0.2">
      <c r="A55" s="40" t="s">
        <v>46</v>
      </c>
      <c r="B55" s="40"/>
      <c r="C55" s="40"/>
      <c r="D55" s="40"/>
      <c r="E55" s="40"/>
      <c r="F55" s="40"/>
      <c r="G55" s="40"/>
      <c r="H55" s="40"/>
      <c r="I55" s="40"/>
      <c r="J55" s="40"/>
    </row>
    <row r="56" spans="1:14" x14ac:dyDescent="0.2">
      <c r="C56" s="15"/>
    </row>
    <row r="57" spans="1:14" x14ac:dyDescent="0.2">
      <c r="B57" s="15" t="s">
        <v>13</v>
      </c>
      <c r="D57" s="6"/>
    </row>
    <row r="58" spans="1:14" ht="5.25" customHeight="1" x14ac:dyDescent="0.2">
      <c r="B58" s="7"/>
      <c r="D58" s="6"/>
      <c r="K58" s="13"/>
      <c r="L58" s="14"/>
    </row>
    <row r="59" spans="1:14" x14ac:dyDescent="0.2">
      <c r="B59" s="20"/>
      <c r="D59" s="6" t="s">
        <v>47</v>
      </c>
      <c r="G59" s="6" t="s">
        <v>51</v>
      </c>
      <c r="J59" s="13">
        <f>IF($B59=1,E$7*28,0)</f>
        <v>0</v>
      </c>
      <c r="L59" s="14"/>
    </row>
    <row r="60" spans="1:14" x14ac:dyDescent="0.2">
      <c r="B60" s="20"/>
      <c r="D60" s="6" t="s">
        <v>48</v>
      </c>
      <c r="G60" s="6" t="s">
        <v>52</v>
      </c>
      <c r="J60" s="13">
        <f>IF($B60=1,E$7*32,0)</f>
        <v>0</v>
      </c>
      <c r="L60" s="14"/>
    </row>
    <row r="61" spans="1:14" x14ac:dyDescent="0.2">
      <c r="B61" s="20"/>
      <c r="D61" s="6" t="s">
        <v>49</v>
      </c>
      <c r="G61" s="6" t="s">
        <v>53</v>
      </c>
      <c r="J61" s="13">
        <f>IF($B61=1,E$7*36,0)</f>
        <v>0</v>
      </c>
      <c r="L61" s="14"/>
    </row>
    <row r="62" spans="1:14" x14ac:dyDescent="0.2">
      <c r="B62" s="7"/>
      <c r="D62" s="6"/>
      <c r="K62" s="13"/>
      <c r="L62" s="14"/>
    </row>
    <row r="63" spans="1:14" x14ac:dyDescent="0.2">
      <c r="B63" s="15" t="s">
        <v>13</v>
      </c>
      <c r="D63" s="6"/>
      <c r="K63" s="13"/>
      <c r="L63" s="14"/>
      <c r="N63" s="16"/>
    </row>
    <row r="64" spans="1:14" ht="4.5" customHeight="1" x14ac:dyDescent="0.2">
      <c r="B64" s="7"/>
      <c r="D64" s="6"/>
      <c r="K64" s="13"/>
      <c r="L64" s="14"/>
      <c r="M64" s="16"/>
    </row>
    <row r="65" spans="1:13" x14ac:dyDescent="0.2">
      <c r="B65" s="20"/>
      <c r="D65" s="6" t="s">
        <v>26</v>
      </c>
      <c r="K65" s="13"/>
      <c r="L65" s="14"/>
    </row>
    <row r="66" spans="1:13" x14ac:dyDescent="0.2">
      <c r="B66" s="20"/>
      <c r="D66" s="6" t="s">
        <v>14</v>
      </c>
      <c r="K66" s="13"/>
      <c r="L66" s="14"/>
    </row>
    <row r="67" spans="1:13" x14ac:dyDescent="0.2">
      <c r="B67" s="20"/>
      <c r="D67" s="6" t="s">
        <v>15</v>
      </c>
      <c r="K67" s="13"/>
      <c r="L67" s="14"/>
    </row>
    <row r="68" spans="1:13" x14ac:dyDescent="0.2">
      <c r="B68" s="20"/>
      <c r="D68" s="41" t="s">
        <v>116</v>
      </c>
      <c r="E68" s="41"/>
      <c r="K68" s="13"/>
      <c r="L68" s="14"/>
    </row>
    <row r="69" spans="1:13" x14ac:dyDescent="0.2">
      <c r="B69" s="20"/>
      <c r="D69" s="6" t="s">
        <v>16</v>
      </c>
      <c r="K69" s="13"/>
      <c r="L69" s="14"/>
    </row>
    <row r="70" spans="1:13" x14ac:dyDescent="0.2">
      <c r="K70" s="13"/>
      <c r="L70" s="14"/>
    </row>
    <row r="71" spans="1:13" ht="4.5" customHeight="1" x14ac:dyDescent="0.2">
      <c r="K71" s="13"/>
      <c r="L71" s="14"/>
    </row>
    <row r="72" spans="1:13" x14ac:dyDescent="0.2">
      <c r="A72" s="11" t="s">
        <v>28</v>
      </c>
      <c r="K72" s="13"/>
      <c r="L72" s="14"/>
    </row>
    <row r="73" spans="1:13" ht="5.25" customHeight="1" x14ac:dyDescent="0.2">
      <c r="K73" s="13"/>
      <c r="L73" s="14"/>
    </row>
    <row r="74" spans="1:13" ht="31.5" customHeight="1" x14ac:dyDescent="0.2">
      <c r="A74" s="40" t="s">
        <v>123</v>
      </c>
      <c r="B74" s="40"/>
      <c r="C74" s="40"/>
      <c r="D74" s="40"/>
      <c r="E74" s="40"/>
      <c r="F74" s="40"/>
      <c r="G74" s="40"/>
      <c r="H74" s="40"/>
      <c r="I74" s="40"/>
      <c r="J74" s="40"/>
    </row>
    <row r="75" spans="1:13" x14ac:dyDescent="0.2">
      <c r="C75" s="6"/>
    </row>
    <row r="76" spans="1:13" x14ac:dyDescent="0.2">
      <c r="B76" s="15" t="s">
        <v>13</v>
      </c>
      <c r="D76" s="6"/>
    </row>
    <row r="77" spans="1:13" ht="4.5" customHeight="1" x14ac:dyDescent="0.2">
      <c r="B77" s="7"/>
      <c r="D77" s="6"/>
      <c r="K77" s="13"/>
      <c r="L77" s="14"/>
      <c r="M77" s="16"/>
    </row>
    <row r="78" spans="1:13" x14ac:dyDescent="0.2">
      <c r="B78" s="20"/>
      <c r="D78" s="6" t="s">
        <v>50</v>
      </c>
      <c r="G78" s="6" t="s">
        <v>54</v>
      </c>
      <c r="J78" s="13">
        <f>IF($B78=1,0,0)</f>
        <v>0</v>
      </c>
      <c r="L78" s="14"/>
    </row>
    <row r="79" spans="1:13" x14ac:dyDescent="0.2">
      <c r="B79" s="20"/>
      <c r="D79" s="6" t="s">
        <v>55</v>
      </c>
      <c r="G79" s="6" t="s">
        <v>24</v>
      </c>
      <c r="J79" s="13">
        <f>IF($B79=1,E$7*3,0)</f>
        <v>0</v>
      </c>
      <c r="L79" s="14"/>
    </row>
    <row r="80" spans="1:13" x14ac:dyDescent="0.2">
      <c r="B80" s="20"/>
      <c r="D80" s="6" t="s">
        <v>56</v>
      </c>
      <c r="G80" s="6" t="s">
        <v>57</v>
      </c>
      <c r="J80" s="13">
        <f>IF($B80=1,E$7*6,0)</f>
        <v>0</v>
      </c>
      <c r="L80" s="14"/>
    </row>
    <row r="81" spans="1:13" x14ac:dyDescent="0.2">
      <c r="B81" s="7"/>
      <c r="D81" s="6"/>
      <c r="K81" s="13"/>
      <c r="L81" s="14"/>
    </row>
    <row r="82" spans="1:13" x14ac:dyDescent="0.2">
      <c r="B82" s="15" t="s">
        <v>13</v>
      </c>
      <c r="D82" s="6"/>
      <c r="K82" s="13"/>
      <c r="L82" s="14"/>
    </row>
    <row r="83" spans="1:13" ht="5.25" customHeight="1" x14ac:dyDescent="0.2">
      <c r="B83" s="7"/>
      <c r="D83" s="6"/>
      <c r="K83" s="13"/>
      <c r="L83" s="14"/>
    </row>
    <row r="84" spans="1:13" x14ac:dyDescent="0.2">
      <c r="B84" s="20"/>
      <c r="D84" s="6" t="s">
        <v>29</v>
      </c>
      <c r="K84" s="13"/>
      <c r="L84" s="14"/>
    </row>
    <row r="85" spans="1:13" x14ac:dyDescent="0.2">
      <c r="B85" s="20"/>
      <c r="D85" s="6" t="s">
        <v>121</v>
      </c>
      <c r="K85" s="13"/>
      <c r="L85" s="14"/>
    </row>
    <row r="86" spans="1:13" x14ac:dyDescent="0.2">
      <c r="B86" s="20"/>
      <c r="D86" s="6" t="s">
        <v>122</v>
      </c>
      <c r="K86" s="13"/>
      <c r="L86" s="14"/>
    </row>
    <row r="87" spans="1:13" x14ac:dyDescent="0.2">
      <c r="B87" s="29">
        <v>1</v>
      </c>
      <c r="D87" s="6" t="s">
        <v>30</v>
      </c>
      <c r="K87" s="13"/>
      <c r="L87" s="14"/>
    </row>
    <row r="88" spans="1:13" x14ac:dyDescent="0.2">
      <c r="K88" s="13"/>
      <c r="L88" s="14"/>
    </row>
    <row r="89" spans="1:13" ht="4.5" customHeight="1" x14ac:dyDescent="0.2">
      <c r="K89" s="13"/>
      <c r="L89" s="14"/>
    </row>
    <row r="90" spans="1:13" x14ac:dyDescent="0.2">
      <c r="A90" s="11" t="s">
        <v>31</v>
      </c>
      <c r="K90" s="13"/>
      <c r="L90" s="14"/>
    </row>
    <row r="91" spans="1:13" ht="5.25" customHeight="1" x14ac:dyDescent="0.2">
      <c r="K91" s="13"/>
      <c r="L91" s="14"/>
    </row>
    <row r="92" spans="1:13" ht="31.5" customHeight="1" x14ac:dyDescent="0.2">
      <c r="A92" s="40" t="s">
        <v>124</v>
      </c>
      <c r="B92" s="40"/>
      <c r="C92" s="40"/>
      <c r="D92" s="40"/>
      <c r="E92" s="40"/>
      <c r="F92" s="40"/>
      <c r="G92" s="40"/>
      <c r="H92" s="40"/>
      <c r="I92" s="40"/>
      <c r="J92" s="40"/>
    </row>
    <row r="93" spans="1:13" x14ac:dyDescent="0.2">
      <c r="C93" s="6"/>
    </row>
    <row r="94" spans="1:13" x14ac:dyDescent="0.2">
      <c r="B94" s="15" t="s">
        <v>13</v>
      </c>
      <c r="D94" s="6"/>
    </row>
    <row r="95" spans="1:13" ht="4.5" customHeight="1" x14ac:dyDescent="0.2">
      <c r="B95" s="7"/>
      <c r="D95" s="6"/>
      <c r="K95" s="13"/>
      <c r="L95" s="14"/>
      <c r="M95" s="16"/>
    </row>
    <row r="96" spans="1:13" x14ac:dyDescent="0.2">
      <c r="B96" s="20"/>
      <c r="D96" s="6" t="s">
        <v>58</v>
      </c>
      <c r="G96" s="6" t="s">
        <v>40</v>
      </c>
      <c r="J96" s="13">
        <f>IF($B96=1,E$7*12,0)</f>
        <v>0</v>
      </c>
      <c r="L96" s="14"/>
    </row>
    <row r="97" spans="1:12" x14ac:dyDescent="0.2">
      <c r="B97" s="20"/>
      <c r="D97" s="6" t="s">
        <v>59</v>
      </c>
      <c r="G97" s="6" t="s">
        <v>60</v>
      </c>
      <c r="J97" s="13">
        <f>IF($B97=1,E$7*15,0)</f>
        <v>0</v>
      </c>
      <c r="L97" s="14"/>
    </row>
    <row r="98" spans="1:12" x14ac:dyDescent="0.2">
      <c r="B98" s="20"/>
      <c r="D98" s="6" t="s">
        <v>61</v>
      </c>
      <c r="G98" s="6" t="s">
        <v>62</v>
      </c>
      <c r="J98" s="13">
        <f>IF($B98=1,0,0)</f>
        <v>0</v>
      </c>
      <c r="L98" s="14"/>
    </row>
    <row r="99" spans="1:12" x14ac:dyDescent="0.2">
      <c r="B99" s="7"/>
      <c r="D99" s="6"/>
      <c r="K99" s="13"/>
      <c r="L99" s="14"/>
    </row>
    <row r="100" spans="1:12" x14ac:dyDescent="0.2">
      <c r="B100" s="15" t="s">
        <v>13</v>
      </c>
      <c r="D100" s="6"/>
      <c r="K100" s="13"/>
      <c r="L100" s="14"/>
    </row>
    <row r="101" spans="1:12" ht="5.25" customHeight="1" x14ac:dyDescent="0.2">
      <c r="B101" s="7"/>
      <c r="D101" s="6"/>
      <c r="K101" s="13"/>
      <c r="L101" s="14"/>
    </row>
    <row r="102" spans="1:12" x14ac:dyDescent="0.2">
      <c r="B102" s="20"/>
      <c r="D102" s="6" t="s">
        <v>17</v>
      </c>
      <c r="K102" s="13"/>
      <c r="L102" s="14"/>
    </row>
    <row r="103" spans="1:12" x14ac:dyDescent="0.2">
      <c r="B103" s="20"/>
      <c r="D103" s="6" t="s">
        <v>18</v>
      </c>
      <c r="K103" s="13"/>
      <c r="L103" s="14"/>
    </row>
    <row r="104" spans="1:12" x14ac:dyDescent="0.2">
      <c r="B104" s="20"/>
      <c r="D104" s="6" t="s">
        <v>19</v>
      </c>
      <c r="K104" s="13"/>
      <c r="L104" s="14"/>
    </row>
    <row r="105" spans="1:12" x14ac:dyDescent="0.2">
      <c r="B105" s="20"/>
      <c r="D105" s="6" t="s">
        <v>20</v>
      </c>
      <c r="K105" s="13"/>
      <c r="L105" s="14"/>
    </row>
    <row r="106" spans="1:12" x14ac:dyDescent="0.2">
      <c r="B106" s="20"/>
      <c r="D106" s="6" t="s">
        <v>21</v>
      </c>
      <c r="K106" s="13"/>
      <c r="L106" s="14"/>
    </row>
    <row r="107" spans="1:12" x14ac:dyDescent="0.2">
      <c r="B107" s="30"/>
      <c r="D107" s="6"/>
      <c r="K107" s="13"/>
      <c r="L107" s="14"/>
    </row>
    <row r="108" spans="1:12" x14ac:dyDescent="0.2">
      <c r="B108" s="30"/>
      <c r="D108" s="6"/>
      <c r="K108" s="13"/>
      <c r="L108" s="14"/>
    </row>
    <row r="109" spans="1:12" x14ac:dyDescent="0.2">
      <c r="K109" s="13"/>
      <c r="L109" s="14"/>
    </row>
    <row r="110" spans="1:12" x14ac:dyDescent="0.2">
      <c r="A110" s="11" t="s">
        <v>22</v>
      </c>
      <c r="K110" s="13"/>
      <c r="L110" s="14"/>
    </row>
    <row r="111" spans="1:12" ht="5.25" customHeight="1" x14ac:dyDescent="0.2">
      <c r="K111" s="13"/>
      <c r="L111" s="14"/>
    </row>
    <row r="112" spans="1:12" ht="27.75" customHeight="1" x14ac:dyDescent="0.2">
      <c r="A112" s="40" t="s">
        <v>63</v>
      </c>
      <c r="B112" s="40"/>
      <c r="C112" s="40"/>
      <c r="D112" s="40"/>
      <c r="E112" s="40"/>
      <c r="F112" s="40"/>
      <c r="G112" s="40"/>
      <c r="H112" s="40"/>
      <c r="I112" s="40"/>
      <c r="J112" s="40"/>
    </row>
    <row r="113" spans="1:13" x14ac:dyDescent="0.2">
      <c r="C113" s="6"/>
    </row>
    <row r="114" spans="1:13" x14ac:dyDescent="0.2">
      <c r="B114" s="15" t="s">
        <v>13</v>
      </c>
      <c r="D114" s="6"/>
    </row>
    <row r="115" spans="1:13" ht="4.5" customHeight="1" x14ac:dyDescent="0.2">
      <c r="B115" s="7"/>
      <c r="D115" s="6"/>
      <c r="K115" s="13"/>
      <c r="L115" s="14"/>
      <c r="M115" s="16"/>
    </row>
    <row r="116" spans="1:13" x14ac:dyDescent="0.2">
      <c r="B116" s="20"/>
      <c r="D116" s="6" t="s">
        <v>71</v>
      </c>
      <c r="G116" s="6" t="s">
        <v>24</v>
      </c>
      <c r="J116" s="13">
        <f>IF($B116=1,E$7*3,0)</f>
        <v>0</v>
      </c>
      <c r="L116" s="14"/>
    </row>
    <row r="117" spans="1:13" x14ac:dyDescent="0.2">
      <c r="B117" s="20"/>
      <c r="D117" s="6" t="s">
        <v>97</v>
      </c>
      <c r="G117" s="6" t="s">
        <v>72</v>
      </c>
      <c r="J117" s="13">
        <f>IF($B117=1,200,0)</f>
        <v>0</v>
      </c>
      <c r="L117" s="14"/>
    </row>
    <row r="118" spans="1:13" x14ac:dyDescent="0.2">
      <c r="B118" s="20"/>
      <c r="D118" s="6" t="s">
        <v>98</v>
      </c>
      <c r="G118" s="6" t="s">
        <v>99</v>
      </c>
      <c r="J118" s="13">
        <f>IF($B118=1,259,0)</f>
        <v>0</v>
      </c>
      <c r="L118" s="14"/>
    </row>
    <row r="119" spans="1:13" x14ac:dyDescent="0.2">
      <c r="B119" s="20"/>
      <c r="D119" s="6" t="s">
        <v>73</v>
      </c>
      <c r="G119" s="6" t="s">
        <v>24</v>
      </c>
      <c r="J119" s="13">
        <f>IF($B119=1,E$7*3,0)</f>
        <v>0</v>
      </c>
      <c r="L119" s="14"/>
    </row>
    <row r="120" spans="1:13" x14ac:dyDescent="0.2">
      <c r="B120" s="20"/>
      <c r="D120" s="6" t="s">
        <v>100</v>
      </c>
      <c r="G120" s="6" t="s">
        <v>72</v>
      </c>
      <c r="J120" s="13">
        <f>IF($B120=1,200,0)</f>
        <v>0</v>
      </c>
      <c r="L120" s="14"/>
    </row>
    <row r="121" spans="1:13" x14ac:dyDescent="0.2">
      <c r="K121" s="13"/>
      <c r="L121" s="14"/>
    </row>
    <row r="122" spans="1:13" x14ac:dyDescent="0.2">
      <c r="K122" s="13"/>
      <c r="L122" s="14"/>
    </row>
    <row r="123" spans="1:13" x14ac:dyDescent="0.2">
      <c r="A123" s="11" t="s">
        <v>27</v>
      </c>
      <c r="K123" s="13"/>
      <c r="L123" s="14"/>
    </row>
    <row r="124" spans="1:13" ht="5.25" customHeight="1" x14ac:dyDescent="0.2">
      <c r="K124" s="13"/>
      <c r="L124" s="14"/>
    </row>
    <row r="125" spans="1:13" ht="27.75" customHeight="1" x14ac:dyDescent="0.2">
      <c r="A125" s="40" t="s">
        <v>69</v>
      </c>
      <c r="B125" s="40"/>
      <c r="C125" s="40"/>
      <c r="D125" s="40"/>
      <c r="E125" s="40"/>
      <c r="F125" s="40"/>
      <c r="G125" s="40"/>
      <c r="H125" s="40"/>
      <c r="I125" s="40"/>
      <c r="J125" s="40"/>
    </row>
    <row r="126" spans="1:13" x14ac:dyDescent="0.2">
      <c r="C126" s="6"/>
    </row>
    <row r="127" spans="1:13" x14ac:dyDescent="0.2">
      <c r="B127" s="15" t="s">
        <v>13</v>
      </c>
      <c r="D127" s="6"/>
    </row>
    <row r="128" spans="1:13" ht="4.5" customHeight="1" x14ac:dyDescent="0.2">
      <c r="B128" s="7"/>
      <c r="D128" s="6"/>
      <c r="K128" s="13"/>
      <c r="L128" s="14"/>
      <c r="M128" s="16"/>
    </row>
    <row r="129" spans="1:13" x14ac:dyDescent="0.2">
      <c r="B129" s="20"/>
      <c r="D129" s="6" t="s">
        <v>65</v>
      </c>
      <c r="G129" s="6" t="s">
        <v>64</v>
      </c>
      <c r="K129" s="13"/>
      <c r="L129" s="14"/>
    </row>
    <row r="130" spans="1:13" x14ac:dyDescent="0.2">
      <c r="B130" s="20"/>
      <c r="D130" s="6" t="s">
        <v>68</v>
      </c>
      <c r="G130" s="6" t="s">
        <v>64</v>
      </c>
      <c r="K130" s="13"/>
      <c r="L130" s="14"/>
    </row>
    <row r="131" spans="1:13" x14ac:dyDescent="0.2">
      <c r="B131" s="20"/>
      <c r="D131" s="6" t="s">
        <v>66</v>
      </c>
      <c r="G131" s="6" t="s">
        <v>64</v>
      </c>
      <c r="K131" s="13"/>
      <c r="L131" s="14"/>
    </row>
    <row r="132" spans="1:13" x14ac:dyDescent="0.2">
      <c r="B132" s="20"/>
      <c r="D132" s="6" t="s">
        <v>67</v>
      </c>
      <c r="G132" s="6" t="s">
        <v>64</v>
      </c>
      <c r="K132" s="13"/>
      <c r="L132" s="14"/>
    </row>
    <row r="133" spans="1:13" x14ac:dyDescent="0.2">
      <c r="K133" s="13"/>
      <c r="L133" s="14"/>
    </row>
    <row r="134" spans="1:13" x14ac:dyDescent="0.2">
      <c r="K134" s="13"/>
      <c r="L134" s="14"/>
    </row>
    <row r="135" spans="1:13" x14ac:dyDescent="0.2">
      <c r="A135" s="11" t="s">
        <v>23</v>
      </c>
      <c r="L135" s="14"/>
    </row>
    <row r="136" spans="1:13" ht="5.25" customHeight="1" x14ac:dyDescent="0.2">
      <c r="K136" s="13"/>
      <c r="L136" s="14"/>
    </row>
    <row r="137" spans="1:13" ht="30.75" customHeight="1" x14ac:dyDescent="0.2">
      <c r="A137" s="40" t="s">
        <v>101</v>
      </c>
      <c r="B137" s="40"/>
      <c r="C137" s="40"/>
      <c r="D137" s="40"/>
      <c r="E137" s="40"/>
      <c r="F137" s="40"/>
      <c r="G137" s="40"/>
      <c r="H137" s="40"/>
      <c r="I137" s="5"/>
      <c r="J137" s="13">
        <f>E7*3</f>
        <v>0</v>
      </c>
      <c r="L137" s="14"/>
    </row>
    <row r="138" spans="1:13" x14ac:dyDescent="0.2">
      <c r="C138" s="6"/>
    </row>
    <row r="139" spans="1:13" x14ac:dyDescent="0.2">
      <c r="B139" s="15" t="s">
        <v>13</v>
      </c>
      <c r="D139" s="6"/>
    </row>
    <row r="140" spans="1:13" ht="4.5" customHeight="1" x14ac:dyDescent="0.2">
      <c r="B140" s="7"/>
      <c r="D140" s="6"/>
      <c r="K140" s="13"/>
      <c r="L140" s="14"/>
      <c r="M140" s="16"/>
    </row>
    <row r="141" spans="1:13" x14ac:dyDescent="0.2">
      <c r="B141" s="20"/>
      <c r="D141" s="6" t="s">
        <v>106</v>
      </c>
      <c r="G141" s="6" t="s">
        <v>108</v>
      </c>
      <c r="J141" s="13">
        <f>IF($B141=1,E$7/6*9,0)</f>
        <v>0</v>
      </c>
    </row>
    <row r="142" spans="1:13" x14ac:dyDescent="0.2">
      <c r="B142" s="20"/>
      <c r="D142" s="6" t="s">
        <v>107</v>
      </c>
      <c r="G142" s="6" t="s">
        <v>109</v>
      </c>
      <c r="J142" s="13">
        <f>IF($B142=1,E$7*1.5,0)</f>
        <v>0</v>
      </c>
    </row>
    <row r="143" spans="1:13" x14ac:dyDescent="0.2">
      <c r="C143" s="15"/>
    </row>
    <row r="144" spans="1:13" ht="5.25" customHeight="1" x14ac:dyDescent="0.2">
      <c r="J144" s="13"/>
      <c r="L144" s="14"/>
    </row>
    <row r="145" spans="1:12" x14ac:dyDescent="0.2">
      <c r="A145" s="11" t="s">
        <v>25</v>
      </c>
      <c r="L145" s="14"/>
    </row>
    <row r="146" spans="1:12" ht="5.25" customHeight="1" x14ac:dyDescent="0.2">
      <c r="J146" s="13"/>
      <c r="L146" s="14"/>
    </row>
    <row r="147" spans="1:12" ht="21.75" customHeight="1" x14ac:dyDescent="0.2">
      <c r="A147" s="40" t="s">
        <v>70</v>
      </c>
      <c r="B147" s="40"/>
      <c r="C147" s="40"/>
      <c r="D147" s="40"/>
      <c r="E147" s="40"/>
      <c r="F147" s="40"/>
      <c r="G147" s="40"/>
      <c r="H147" s="40"/>
      <c r="I147" s="4"/>
      <c r="J147" s="13">
        <v>430</v>
      </c>
      <c r="L147" s="14"/>
    </row>
    <row r="148" spans="1:12" x14ac:dyDescent="0.2">
      <c r="K148" s="13"/>
      <c r="L148" s="14"/>
    </row>
    <row r="149" spans="1:12" x14ac:dyDescent="0.2">
      <c r="K149" s="13"/>
      <c r="L149" s="14"/>
    </row>
    <row r="150" spans="1:12" x14ac:dyDescent="0.2">
      <c r="K150" s="13"/>
      <c r="L150" s="14"/>
    </row>
    <row r="151" spans="1:12" x14ac:dyDescent="0.2">
      <c r="K151" s="13"/>
      <c r="L151" s="14"/>
    </row>
    <row r="152" spans="1:12" x14ac:dyDescent="0.2">
      <c r="K152" s="13"/>
      <c r="L152" s="14"/>
    </row>
    <row r="153" spans="1:12" x14ac:dyDescent="0.2">
      <c r="K153" s="13"/>
      <c r="L153" s="14"/>
    </row>
    <row r="154" spans="1:12" x14ac:dyDescent="0.2">
      <c r="K154" s="13"/>
      <c r="L154" s="14"/>
    </row>
    <row r="155" spans="1:12" x14ac:dyDescent="0.2">
      <c r="K155" s="13"/>
      <c r="L155" s="14"/>
    </row>
    <row r="156" spans="1:12" x14ac:dyDescent="0.2">
      <c r="K156" s="13"/>
      <c r="L156" s="14"/>
    </row>
    <row r="157" spans="1:12" x14ac:dyDescent="0.2">
      <c r="K157" s="13"/>
      <c r="L157" s="14"/>
    </row>
    <row r="158" spans="1:12" x14ac:dyDescent="0.2">
      <c r="K158" s="13"/>
      <c r="L158" s="14"/>
    </row>
    <row r="159" spans="1:12" x14ac:dyDescent="0.2">
      <c r="K159" s="13"/>
      <c r="L159" s="14"/>
    </row>
    <row r="160" spans="1:12" x14ac:dyDescent="0.2">
      <c r="K160" s="13"/>
      <c r="L160" s="14"/>
    </row>
    <row r="161" spans="1:13" x14ac:dyDescent="0.2">
      <c r="K161" s="13"/>
      <c r="L161" s="14"/>
    </row>
    <row r="162" spans="1:13" x14ac:dyDescent="0.2">
      <c r="K162" s="13"/>
      <c r="L162" s="14"/>
    </row>
    <row r="163" spans="1:13" x14ac:dyDescent="0.2">
      <c r="K163" s="13"/>
      <c r="L163" s="14"/>
    </row>
    <row r="164" spans="1:13" x14ac:dyDescent="0.2">
      <c r="K164" s="13"/>
      <c r="L164" s="14"/>
    </row>
    <row r="165" spans="1:13" x14ac:dyDescent="0.2">
      <c r="A165" s="11" t="s">
        <v>74</v>
      </c>
      <c r="K165" s="13"/>
      <c r="L165" s="14"/>
    </row>
    <row r="166" spans="1:13" ht="5.25" customHeight="1" x14ac:dyDescent="0.2">
      <c r="K166" s="13"/>
      <c r="L166" s="14"/>
    </row>
    <row r="167" spans="1:13" ht="30.75" customHeight="1" x14ac:dyDescent="0.2">
      <c r="A167" s="40" t="s">
        <v>75</v>
      </c>
      <c r="B167" s="40"/>
      <c r="C167" s="40"/>
      <c r="D167" s="40"/>
      <c r="E167" s="40"/>
      <c r="F167" s="40"/>
      <c r="G167" s="40"/>
      <c r="H167" s="40"/>
      <c r="I167" s="4"/>
    </row>
    <row r="168" spans="1:13" x14ac:dyDescent="0.2">
      <c r="C168" s="6"/>
    </row>
    <row r="169" spans="1:13" x14ac:dyDescent="0.2">
      <c r="C169" s="6"/>
    </row>
    <row r="170" spans="1:13" x14ac:dyDescent="0.2">
      <c r="A170" s="17" t="s">
        <v>79</v>
      </c>
      <c r="C170" s="15"/>
    </row>
    <row r="171" spans="1:13" x14ac:dyDescent="0.2">
      <c r="C171" s="15" t="s">
        <v>13</v>
      </c>
    </row>
    <row r="172" spans="1:13" ht="4.5" customHeight="1" x14ac:dyDescent="0.2">
      <c r="K172" s="13"/>
      <c r="L172" s="14"/>
      <c r="M172" s="16"/>
    </row>
    <row r="173" spans="1:13" x14ac:dyDescent="0.2">
      <c r="C173" s="20"/>
      <c r="E173" s="6" t="s">
        <v>78</v>
      </c>
      <c r="F173" s="6" t="s">
        <v>93</v>
      </c>
      <c r="G173" s="18" t="s">
        <v>102</v>
      </c>
      <c r="K173" s="13"/>
      <c r="L173" s="14"/>
    </row>
    <row r="174" spans="1:13" x14ac:dyDescent="0.2">
      <c r="C174" s="20"/>
      <c r="E174" s="6" t="s">
        <v>77</v>
      </c>
      <c r="F174" s="6" t="s">
        <v>93</v>
      </c>
      <c r="G174" s="18" t="s">
        <v>102</v>
      </c>
      <c r="K174" s="13"/>
      <c r="L174" s="14"/>
    </row>
    <row r="175" spans="1:13" x14ac:dyDescent="0.2">
      <c r="C175" s="20"/>
      <c r="E175" s="6" t="s">
        <v>80</v>
      </c>
      <c r="F175" s="6" t="s">
        <v>93</v>
      </c>
      <c r="G175" s="18" t="s">
        <v>102</v>
      </c>
      <c r="K175" s="13"/>
      <c r="L175" s="14"/>
    </row>
    <row r="176" spans="1:13" x14ac:dyDescent="0.2">
      <c r="C176" s="20"/>
      <c r="E176" s="6" t="s">
        <v>81</v>
      </c>
      <c r="F176" s="6" t="s">
        <v>93</v>
      </c>
      <c r="G176" s="18" t="s">
        <v>102</v>
      </c>
      <c r="K176" s="13"/>
      <c r="L176" s="14"/>
    </row>
    <row r="177" spans="1:13" x14ac:dyDescent="0.2">
      <c r="C177" s="20"/>
      <c r="E177" s="6" t="s">
        <v>82</v>
      </c>
      <c r="F177" s="6" t="s">
        <v>93</v>
      </c>
      <c r="G177" s="18" t="s">
        <v>102</v>
      </c>
    </row>
    <row r="178" spans="1:13" x14ac:dyDescent="0.2">
      <c r="C178" s="20"/>
      <c r="E178" s="6" t="s">
        <v>83</v>
      </c>
      <c r="F178" s="6" t="s">
        <v>93</v>
      </c>
      <c r="G178" s="18" t="s">
        <v>102</v>
      </c>
    </row>
    <row r="179" spans="1:13" x14ac:dyDescent="0.2">
      <c r="C179" s="20"/>
      <c r="E179" s="6" t="s">
        <v>84</v>
      </c>
      <c r="F179" s="6" t="s">
        <v>93</v>
      </c>
      <c r="G179" s="18" t="s">
        <v>102</v>
      </c>
    </row>
    <row r="180" spans="1:13" x14ac:dyDescent="0.2">
      <c r="C180" s="20"/>
      <c r="E180" s="6" t="s">
        <v>76</v>
      </c>
      <c r="F180" s="6" t="s">
        <v>93</v>
      </c>
      <c r="G180" s="18" t="s">
        <v>102</v>
      </c>
    </row>
    <row r="181" spans="1:13" x14ac:dyDescent="0.2">
      <c r="C181" s="20"/>
      <c r="E181" s="6" t="s">
        <v>85</v>
      </c>
      <c r="F181" s="6" t="s">
        <v>93</v>
      </c>
      <c r="G181" s="18" t="s">
        <v>102</v>
      </c>
    </row>
    <row r="182" spans="1:13" x14ac:dyDescent="0.2">
      <c r="C182" s="20"/>
      <c r="E182" s="6" t="s">
        <v>105</v>
      </c>
      <c r="F182" s="6" t="s">
        <v>94</v>
      </c>
      <c r="G182" s="18" t="s">
        <v>102</v>
      </c>
    </row>
    <row r="183" spans="1:13" x14ac:dyDescent="0.2">
      <c r="C183" s="20"/>
      <c r="E183" s="6" t="s">
        <v>86</v>
      </c>
      <c r="F183" s="6" t="s">
        <v>94</v>
      </c>
      <c r="G183" s="18" t="s">
        <v>102</v>
      </c>
    </row>
    <row r="184" spans="1:13" x14ac:dyDescent="0.2">
      <c r="C184" s="20"/>
      <c r="E184" s="6" t="s">
        <v>87</v>
      </c>
      <c r="F184" s="6" t="s">
        <v>95</v>
      </c>
      <c r="G184" s="18" t="s">
        <v>102</v>
      </c>
    </row>
    <row r="185" spans="1:13" x14ac:dyDescent="0.2">
      <c r="C185" s="20"/>
      <c r="E185" s="6" t="s">
        <v>88</v>
      </c>
      <c r="G185" s="18" t="s">
        <v>102</v>
      </c>
    </row>
    <row r="186" spans="1:13" x14ac:dyDescent="0.2">
      <c r="C186" s="6"/>
      <c r="G186" s="18"/>
    </row>
    <row r="187" spans="1:13" x14ac:dyDescent="0.2">
      <c r="A187" s="17" t="s">
        <v>89</v>
      </c>
      <c r="C187" s="15"/>
      <c r="G187" s="18"/>
    </row>
    <row r="188" spans="1:13" x14ac:dyDescent="0.2">
      <c r="C188" s="15" t="s">
        <v>13</v>
      </c>
      <c r="G188" s="18"/>
    </row>
    <row r="189" spans="1:13" ht="4.5" customHeight="1" x14ac:dyDescent="0.2">
      <c r="G189" s="18"/>
      <c r="K189" s="13"/>
      <c r="L189" s="14"/>
      <c r="M189" s="16"/>
    </row>
    <row r="190" spans="1:13" x14ac:dyDescent="0.2">
      <c r="C190" s="20"/>
      <c r="E190" s="6" t="s">
        <v>104</v>
      </c>
      <c r="F190" s="6" t="s">
        <v>94</v>
      </c>
      <c r="G190" s="18" t="s">
        <v>102</v>
      </c>
    </row>
    <row r="191" spans="1:13" x14ac:dyDescent="0.2">
      <c r="C191" s="20"/>
      <c r="E191" s="6" t="s">
        <v>90</v>
      </c>
      <c r="F191" s="6" t="s">
        <v>94</v>
      </c>
      <c r="G191" s="18" t="s">
        <v>102</v>
      </c>
    </row>
    <row r="192" spans="1:13" x14ac:dyDescent="0.2">
      <c r="C192" s="20"/>
      <c r="E192" s="6" t="s">
        <v>103</v>
      </c>
      <c r="G192" s="18" t="s">
        <v>102</v>
      </c>
    </row>
    <row r="193" spans="1:10" x14ac:dyDescent="0.2">
      <c r="C193" s="20"/>
      <c r="E193" s="6" t="s">
        <v>91</v>
      </c>
      <c r="G193" s="18" t="s">
        <v>102</v>
      </c>
    </row>
    <row r="194" spans="1:10" x14ac:dyDescent="0.2">
      <c r="C194" s="20"/>
      <c r="E194" s="6" t="s">
        <v>92</v>
      </c>
      <c r="G194" s="18" t="s">
        <v>102</v>
      </c>
    </row>
    <row r="195" spans="1:10" x14ac:dyDescent="0.2">
      <c r="C195" s="20"/>
      <c r="E195" s="6" t="s">
        <v>111</v>
      </c>
      <c r="G195" s="18" t="s">
        <v>102</v>
      </c>
    </row>
    <row r="196" spans="1:10" x14ac:dyDescent="0.2">
      <c r="C196" s="20"/>
      <c r="E196" s="6" t="s">
        <v>110</v>
      </c>
      <c r="G196" s="18" t="s">
        <v>102</v>
      </c>
    </row>
    <row r="200" spans="1:10" x14ac:dyDescent="0.2">
      <c r="A200" s="11" t="s">
        <v>112</v>
      </c>
      <c r="B200" s="17"/>
      <c r="C200" s="21"/>
      <c r="D200" s="21"/>
    </row>
    <row r="202" spans="1:10" x14ac:dyDescent="0.2">
      <c r="A202" s="31"/>
      <c r="B202" s="32"/>
      <c r="C202" s="32"/>
      <c r="D202" s="32"/>
      <c r="E202" s="32"/>
      <c r="F202" s="32"/>
      <c r="G202" s="32"/>
      <c r="H202" s="32"/>
      <c r="I202" s="32"/>
      <c r="J202" s="33"/>
    </row>
    <row r="203" spans="1:10" x14ac:dyDescent="0.2">
      <c r="A203" s="34"/>
      <c r="B203" s="35"/>
      <c r="C203" s="35"/>
      <c r="D203" s="35"/>
      <c r="E203" s="35"/>
      <c r="F203" s="35"/>
      <c r="G203" s="35"/>
      <c r="H203" s="35"/>
      <c r="I203" s="35"/>
      <c r="J203" s="36"/>
    </row>
    <row r="204" spans="1:10" x14ac:dyDescent="0.2">
      <c r="A204" s="34"/>
      <c r="B204" s="35"/>
      <c r="C204" s="35"/>
      <c r="D204" s="35"/>
      <c r="E204" s="35"/>
      <c r="F204" s="35"/>
      <c r="G204" s="35"/>
      <c r="H204" s="35"/>
      <c r="I204" s="35"/>
      <c r="J204" s="36"/>
    </row>
    <row r="205" spans="1:10" x14ac:dyDescent="0.2">
      <c r="A205" s="34"/>
      <c r="B205" s="35"/>
      <c r="C205" s="35"/>
      <c r="D205" s="35"/>
      <c r="E205" s="35"/>
      <c r="F205" s="35"/>
      <c r="G205" s="35"/>
      <c r="H205" s="35"/>
      <c r="I205" s="35"/>
      <c r="J205" s="36"/>
    </row>
    <row r="206" spans="1:10" x14ac:dyDescent="0.2">
      <c r="A206" s="34"/>
      <c r="B206" s="35"/>
      <c r="C206" s="35"/>
      <c r="D206" s="35"/>
      <c r="E206" s="35"/>
      <c r="F206" s="35"/>
      <c r="G206" s="35"/>
      <c r="H206" s="35"/>
      <c r="I206" s="35"/>
      <c r="J206" s="36"/>
    </row>
    <row r="207" spans="1:10" x14ac:dyDescent="0.2">
      <c r="A207" s="34"/>
      <c r="B207" s="35"/>
      <c r="C207" s="35"/>
      <c r="D207" s="35"/>
      <c r="E207" s="35"/>
      <c r="F207" s="35"/>
      <c r="G207" s="35"/>
      <c r="H207" s="35"/>
      <c r="I207" s="35"/>
      <c r="J207" s="36"/>
    </row>
    <row r="208" spans="1:10" x14ac:dyDescent="0.2">
      <c r="A208" s="34"/>
      <c r="B208" s="35"/>
      <c r="C208" s="35"/>
      <c r="D208" s="35"/>
      <c r="E208" s="35"/>
      <c r="F208" s="35"/>
      <c r="G208" s="35"/>
      <c r="H208" s="35"/>
      <c r="I208" s="35"/>
      <c r="J208" s="36"/>
    </row>
    <row r="209" spans="1:10" x14ac:dyDescent="0.2">
      <c r="A209" s="37"/>
      <c r="B209" s="38"/>
      <c r="C209" s="38"/>
      <c r="D209" s="38"/>
      <c r="E209" s="38"/>
      <c r="F209" s="38"/>
      <c r="G209" s="38"/>
      <c r="H209" s="38"/>
      <c r="I209" s="38"/>
      <c r="J209" s="39"/>
    </row>
    <row r="220" spans="1:10" hidden="1" x14ac:dyDescent="0.2">
      <c r="A220" s="24">
        <v>0.33333333333333331</v>
      </c>
      <c r="E220" s="24">
        <v>0.33333333333333331</v>
      </c>
    </row>
    <row r="221" spans="1:10" hidden="1" x14ac:dyDescent="0.2">
      <c r="A221" s="24">
        <v>0.375</v>
      </c>
      <c r="E221" s="24">
        <v>0.375</v>
      </c>
    </row>
    <row r="222" spans="1:10" hidden="1" x14ac:dyDescent="0.2">
      <c r="A222" s="24">
        <v>0.41666666666666702</v>
      </c>
      <c r="E222" s="24">
        <v>0.41666666666666702</v>
      </c>
    </row>
    <row r="223" spans="1:10" hidden="1" x14ac:dyDescent="0.2">
      <c r="A223" s="24">
        <v>0.45833333333333298</v>
      </c>
      <c r="E223" s="24">
        <v>0.45833333333333298</v>
      </c>
    </row>
    <row r="224" spans="1:10" hidden="1" x14ac:dyDescent="0.2">
      <c r="A224" s="24">
        <v>0.5</v>
      </c>
      <c r="E224" s="24">
        <v>0.5</v>
      </c>
    </row>
    <row r="225" spans="1:5" hidden="1" x14ac:dyDescent="0.2">
      <c r="A225" s="24">
        <v>0.54166666666666696</v>
      </c>
      <c r="E225" s="24">
        <v>0.54166666666666696</v>
      </c>
    </row>
    <row r="226" spans="1:5" hidden="1" x14ac:dyDescent="0.2">
      <c r="A226" s="24">
        <v>0.58333333333333304</v>
      </c>
      <c r="E226" s="24">
        <v>0.58333333333333304</v>
      </c>
    </row>
    <row r="227" spans="1:5" hidden="1" x14ac:dyDescent="0.2">
      <c r="A227" s="24">
        <v>0.625</v>
      </c>
      <c r="E227" s="24">
        <v>0.625</v>
      </c>
    </row>
    <row r="228" spans="1:5" hidden="1" x14ac:dyDescent="0.2">
      <c r="A228" s="24">
        <v>0.66666666666666696</v>
      </c>
      <c r="E228" s="24">
        <v>0.66666666666666696</v>
      </c>
    </row>
    <row r="229" spans="1:5" hidden="1" x14ac:dyDescent="0.2">
      <c r="A229" s="24">
        <v>0.70833333333333304</v>
      </c>
      <c r="E229" s="24">
        <v>0.70833333333333304</v>
      </c>
    </row>
    <row r="230" spans="1:5" hidden="1" x14ac:dyDescent="0.2">
      <c r="A230" s="24">
        <v>0.75</v>
      </c>
      <c r="E230" s="24">
        <v>0.75</v>
      </c>
    </row>
    <row r="231" spans="1:5" hidden="1" x14ac:dyDescent="0.2">
      <c r="A231" s="24">
        <v>0.79166666666666696</v>
      </c>
      <c r="E231" s="24">
        <v>0.79166666666666696</v>
      </c>
    </row>
    <row r="232" spans="1:5" hidden="1" x14ac:dyDescent="0.2">
      <c r="A232" s="24">
        <v>0.83333333333333304</v>
      </c>
      <c r="E232" s="24">
        <v>0.83333333333333304</v>
      </c>
    </row>
    <row r="233" spans="1:5" hidden="1" x14ac:dyDescent="0.2">
      <c r="A233" s="24">
        <v>0.875</v>
      </c>
      <c r="E233" s="24">
        <v>0.875</v>
      </c>
    </row>
    <row r="234" spans="1:5" hidden="1" x14ac:dyDescent="0.2">
      <c r="E234" s="24">
        <v>0.91666666666666696</v>
      </c>
    </row>
    <row r="235" spans="1:5" hidden="1" x14ac:dyDescent="0.2">
      <c r="E235" s="24">
        <v>0.95833333333333304</v>
      </c>
    </row>
    <row r="236" spans="1:5" hidden="1" x14ac:dyDescent="0.2">
      <c r="E236" s="24">
        <v>1</v>
      </c>
    </row>
    <row r="237" spans="1:5" hidden="1" x14ac:dyDescent="0.2">
      <c r="E237" s="24">
        <v>1.0416666666666701</v>
      </c>
    </row>
    <row r="238" spans="1:5" hidden="1" x14ac:dyDescent="0.2">
      <c r="E238" s="24">
        <v>1.0833333333333299</v>
      </c>
    </row>
    <row r="239" spans="1:5" hidden="1" x14ac:dyDescent="0.2">
      <c r="E239" s="24">
        <v>1.125</v>
      </c>
    </row>
    <row r="240" spans="1:5" hidden="1" x14ac:dyDescent="0.2">
      <c r="E240" s="24">
        <v>1.1666666666666701</v>
      </c>
    </row>
    <row r="241" hidden="1" x14ac:dyDescent="0.2"/>
  </sheetData>
  <sheetProtection algorithmName="SHA-512" hashValue="0iwoZz1sjVKpVdrrxOGJccyjbcKNjIHV+r3OWOXi9ADFSCW338vHquo14KzQ1OLTjpwW3PNywekZHeDldrseeg==" saltValue="N15f9fNkMMTSZdFAfwdVZg==" spinCount="100000" sheet="1" objects="1" scenarios="1"/>
  <mergeCells count="14">
    <mergeCell ref="A3:J3"/>
    <mergeCell ref="D68:E68"/>
    <mergeCell ref="A137:H137"/>
    <mergeCell ref="A9:A11"/>
    <mergeCell ref="A55:J55"/>
    <mergeCell ref="A34:J34"/>
    <mergeCell ref="A18:J18"/>
    <mergeCell ref="A202:J209"/>
    <mergeCell ref="A147:H147"/>
    <mergeCell ref="A167:H167"/>
    <mergeCell ref="A74:J74"/>
    <mergeCell ref="A92:J92"/>
    <mergeCell ref="A112:J112"/>
    <mergeCell ref="A125:J125"/>
  </mergeCells>
  <conditionalFormatting sqref="B22:B23">
    <cfRule type="expression" dxfId="13" priority="25">
      <formula>ISBLANK(B22)</formula>
    </cfRule>
    <cfRule type="cellIs" dxfId="12" priority="26" operator="notEqual">
      <formula>1</formula>
    </cfRule>
  </conditionalFormatting>
  <conditionalFormatting sqref="B38:B40">
    <cfRule type="expression" dxfId="11" priority="21">
      <formula>ISBLANK(B38)</formula>
    </cfRule>
    <cfRule type="cellIs" dxfId="10" priority="22" operator="notEqual">
      <formula>1</formula>
    </cfRule>
  </conditionalFormatting>
  <conditionalFormatting sqref="B59:B61">
    <cfRule type="expression" dxfId="9" priority="17">
      <formula>ISBLANK(B59)</formula>
    </cfRule>
    <cfRule type="cellIs" dxfId="8" priority="18" operator="notEqual">
      <formula>1</formula>
    </cfRule>
  </conditionalFormatting>
  <conditionalFormatting sqref="B78:B80">
    <cfRule type="expression" dxfId="7" priority="7">
      <formula>ISBLANK(B78)</formula>
    </cfRule>
    <cfRule type="cellIs" dxfId="6" priority="8" operator="notEqual">
      <formula>1</formula>
    </cfRule>
  </conditionalFormatting>
  <conditionalFormatting sqref="B96:B98">
    <cfRule type="expression" dxfId="5" priority="5">
      <formula>ISBLANK(B96)</formula>
    </cfRule>
    <cfRule type="cellIs" dxfId="4" priority="6" operator="notEqual">
      <formula>1</formula>
    </cfRule>
  </conditionalFormatting>
  <conditionalFormatting sqref="B116:B120">
    <cfRule type="expression" dxfId="3" priority="3">
      <formula>ISBLANK(B116)</formula>
    </cfRule>
    <cfRule type="cellIs" dxfId="2" priority="4" operator="notEqual">
      <formula>1</formula>
    </cfRule>
  </conditionalFormatting>
  <conditionalFormatting sqref="B141:B142">
    <cfRule type="expression" dxfId="1" priority="1">
      <formula>ISBLANK(B141)</formula>
    </cfRule>
    <cfRule type="cellIs" dxfId="0" priority="2" operator="notEqual">
      <formula>1</formula>
    </cfRule>
  </conditionalFormatting>
  <dataValidations disablePrompts="1" count="3">
    <dataValidation type="time" allowBlank="1" showInputMessage="1" showErrorMessage="1" sqref="E10" xr:uid="{10E67A25-6A62-492F-B78B-8BD06DA2B1C8}">
      <formula1>0.0416666666666667</formula1>
      <formula2>0.833333333333333</formula2>
    </dataValidation>
    <dataValidation type="list" errorStyle="information" allowBlank="1" showInputMessage="1" showErrorMessage="1" errorTitle="Ungültiges Format" error="Bitte klicken Sie auf das Drop-Down Menü rechts neben dem Eingabefeld und wählen Sie einer der angegebenen Zeiten." promptTitle="Aus Drop-Down Menü anwählen" prompt="Bitte klicken Sie auf das Drop-Down Menü rechts neben dem Eingabefeld und wählen Sie einer der angegebenen Zeiten." sqref="E11" xr:uid="{F1FFE547-F68E-41A5-93A4-0F4A102A7ADB}">
      <formula1>$E$220:$E$240</formula1>
    </dataValidation>
    <dataValidation type="list" errorStyle="information" allowBlank="1" showInputMessage="1" showErrorMessage="1" errorTitle="Ungültiges Format" error="Bitte klicken Sie auf das Drop-Down Menü rechts neben dem Eingabefeld und wählen Sie einer der angegebenen Zeiten." promptTitle="Aus Drop-Down Menü anwählen" prompt="Bitte klicken Sie auf das Drop-Down Menü rechts neben dem Eingabefeld und wählen Sie einer der angegebenen Zeiten." sqref="E9" xr:uid="{3B596F00-1B6E-4987-8DEF-818506145747}">
      <formula1>$E$220:$E$233</formula1>
    </dataValidation>
  </dataValidations>
  <pageMargins left="0.70866141732283472" right="0.70866141732283472" top="1.5748031496062993" bottom="0.78740157480314965" header="0.31496062992125984" footer="0.31496062992125984"/>
  <pageSetup paperSize="9" orientation="portrait" r:id="rId1"/>
  <headerFooter>
    <oddHeader>&amp;R&amp;G</oddHeader>
    <oddFooter>&amp;L&amp;"Arial Narrow,Standard"&amp;10Panera Gastro AG / Pascal Luder&amp;R&amp;"Arial Narrow,Standard"&amp;10info@ridammcity.li</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3FE9A646D948D47B8DA2C8793BC4D75" ma:contentTypeVersion="16" ma:contentTypeDescription="Ein neues Dokument erstellen." ma:contentTypeScope="" ma:versionID="13ca2c4b1951d799e7fa9178cbb66477">
  <xsd:schema xmlns:xsd="http://www.w3.org/2001/XMLSchema" xmlns:xs="http://www.w3.org/2001/XMLSchema" xmlns:p="http://schemas.microsoft.com/office/2006/metadata/properties" xmlns:ns2="4a35c8ea-4412-4295-80fd-a96a9c3507ed" xmlns:ns3="844c3c94-ba1d-414d-9b9e-1970ac1ad689" targetNamespace="http://schemas.microsoft.com/office/2006/metadata/properties" ma:root="true" ma:fieldsID="1e1fa89e177ce6d870cc5851362c0b8c" ns2:_="" ns3:_="">
    <xsd:import namespace="4a35c8ea-4412-4295-80fd-a96a9c3507ed"/>
    <xsd:import namespace="844c3c94-ba1d-414d-9b9e-1970ac1ad68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35c8ea-4412-4295-80fd-a96a9c3507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Bildmarkierungen" ma:readOnly="false" ma:fieldId="{5cf76f15-5ced-4ddc-b409-7134ff3c332f}" ma:taxonomyMulti="true" ma:sspId="001f0937-8e10-4cde-9d1d-a9896eacc76c"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44c3c94-ba1d-414d-9b9e-1970ac1ad689" elementFormDefault="qualified">
    <xsd:import namespace="http://schemas.microsoft.com/office/2006/documentManagement/types"/>
    <xsd:import namespace="http://schemas.microsoft.com/office/infopath/2007/PartnerControls"/>
    <xsd:element name="SharedWithUsers" ma:index="1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Freigegeben für - Details" ma:internalName="SharedWithDetails" ma:readOnly="true">
      <xsd:simpleType>
        <xsd:restriction base="dms:Note">
          <xsd:maxLength value="255"/>
        </xsd:restriction>
      </xsd:simpleType>
    </xsd:element>
    <xsd:element name="TaxCatchAll" ma:index="21" nillable="true" ma:displayName="Taxonomy Catch All Column" ma:hidden="true" ma:list="{246700fc-ca93-4928-8545-8c571590c72f}" ma:internalName="TaxCatchAll" ma:showField="CatchAllData" ma:web="844c3c94-ba1d-414d-9b9e-1970ac1ad68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44c3c94-ba1d-414d-9b9e-1970ac1ad689" xsi:nil="true"/>
    <lcf76f155ced4ddcb4097134ff3c332f xmlns="4a35c8ea-4412-4295-80fd-a96a9c3507e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DA027C5-B547-496C-9ADC-DDEEC8BC22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35c8ea-4412-4295-80fd-a96a9c3507ed"/>
    <ds:schemaRef ds:uri="844c3c94-ba1d-414d-9b9e-1970ac1ad6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1AF0E02-B182-4410-8241-F0FD5DB58D86}">
  <ds:schemaRefs>
    <ds:schemaRef ds:uri="http://schemas.microsoft.com/sharepoint/v3/contenttype/forms"/>
  </ds:schemaRefs>
</ds:datastoreItem>
</file>

<file path=customXml/itemProps3.xml><?xml version="1.0" encoding="utf-8"?>
<ds:datastoreItem xmlns:ds="http://schemas.openxmlformats.org/officeDocument/2006/customXml" ds:itemID="{D87DCF0E-7988-4FC7-972B-0CDF80B0EA3E}">
  <ds:schemaRefs>
    <ds:schemaRef ds:uri="http://schemas.microsoft.com/office/2006/metadata/properties"/>
    <ds:schemaRef ds:uri="http://schemas.microsoft.com/office/infopath/2007/PartnerControls"/>
    <ds:schemaRef ds:uri="844c3c94-ba1d-414d-9b9e-1970ac1ad689"/>
    <ds:schemaRef ds:uri="4a35c8ea-4412-4295-80fd-a96a9c3507e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Configurator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Luder</dc:creator>
  <cp:lastModifiedBy>Peter Luder</cp:lastModifiedBy>
  <cp:lastPrinted>2023-02-20T07:47:50Z</cp:lastPrinted>
  <dcterms:created xsi:type="dcterms:W3CDTF">2023-02-14T08:49:44Z</dcterms:created>
  <dcterms:modified xsi:type="dcterms:W3CDTF">2023-02-22T16:59:47Z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0x010100B3FE9A646D948D47B8DA2C8793BC4D75</vt:lpwstr>
  </property>
  <property fmtid="{D5CDD505-2E9C-101B-9397-08002B2CF9AE}" pid="3" name="MediaServiceImageTags">
    <vt:lpwstr/>
  </property>
</Properties>
</file>